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T_VIRV/Dokumendid/Haldusosakond (uus)/Haldusosakond/Eelarve 2025/Eelarve reeglid ja käskkirjad/"/>
    </mc:Choice>
  </mc:AlternateContent>
  <xr:revisionPtr revIDLastSave="72" documentId="13_ncr:1_{4A71CEFC-8BC2-4B9C-A306-E7D5DBA7EDE7}" xr6:coauthVersionLast="47" xr6:coauthVersionMax="47" xr10:uidLastSave="{ACA914F2-581C-420B-9B60-BB087117D7ED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1'!$A$2:$H$35</definedName>
    <definedName name="_xlnm.Print_Titles" localSheetId="0">'Lisa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3" i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<sst xmlns="http://schemas.openxmlformats.org/spreadsheetml/2006/main" count="126" uniqueCount="64">
  <si>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</si>
  <si>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</si>
  <si>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</si>
  <si>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</si>
  <si>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</si>
  <si>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</si>
  <si>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</si>
  <si>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</si>
  <si>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</si>
  <si>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</si>
  <si>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</si>
  <si>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</si>
  <si>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</si>
  <si>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</si>
  <si>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</si>
  <si>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</si>
  <si>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</si>
  <si>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</si>
  <si>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</si>
  <si>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</si>
  <si>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</si>
  <si>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</si>
  <si>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</si>
  <si>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</si>
  <si>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</si>
  <si>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</si>
  <si>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</si>
  <si>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</si>
  <si>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</si>
  <si>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</si>
  <si>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</si>
  <si>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</si>
  <si>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</si>
  <si>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</si>
  <si>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</si>
  <si>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</si>
  <si>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</si>
  <si>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</si>
  <si>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</si>
  <si>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</si>
  <si>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</si>
  <si>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</si>
  <si>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</si>
  <si>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</si>
  <si>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</si>
  <si>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</si>
  <si>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</si>
  <si>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</si>
  <si>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IT ja andmehaldus</t>
  </si>
  <si>
    <t>Järelevalvekorralduse üksuse juht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</si>
  <si>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</si>
  <si>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</si>
  <si>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</si>
  <si>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</si>
  <si>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Vanglate ettevõtluskeskuse juhataja</t>
  </si>
  <si>
    <t>Kriminaalhoolduse sõidukid</t>
  </si>
  <si>
    <t>20IN004000 - Investeeringud</t>
  </si>
  <si>
    <t>Investeering</t>
  </si>
  <si>
    <t>20IN004080 - Investeeringud masinatesse ja seadmetesse</t>
  </si>
  <si>
    <t xml:space="preserve">Tartu Vangla 2025. aasta eelarve </t>
  </si>
  <si>
    <t xml:space="preserve"> Muudatus3</t>
  </si>
  <si>
    <t>Sekkumistegevuste kulud</t>
  </si>
  <si>
    <t>Tugiteenuste kulud</t>
  </si>
  <si>
    <t>Ülekantavate vahendite korrigeerimine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</si>
</sst>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allaad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45BBB-1674-4D5E-B7F1-E63B61D46F34}" name="Tabel1" displayName="Tabel1" ref="A2:I42" totalsRowCount="1" headerRowDxfId="9" dataDxfId="16">
  <autoFilter ref="A2:I41" xr:uid="{22145BBB-1674-4D5E-B7F1-E63B61D46F34}"/>
  <tableColumns count="9">
    <tableColumn id="1" xr3:uid="{C2CB3B6B-3FD8-460E-9BC5-180CA1BFF5E2}" name="Eelarve liik (ja objekt) käskkirjas" totalsRowLabel="Kokku" dataDxfId="19" totalsRowDxfId="8"/>
    <tableColumn id="2" xr3:uid="{460DDDC7-02F1-453D-B721-562C72CB742B}" name="Ressurss käskkirjas" dataDxfId="18" totalsRowDxfId="7"/>
    <tableColumn id="3" xr3:uid="{4C3BB704-85FD-40F5-B987-64FD675E1EE3}" name="Eelarve eest vastutav (ametikoht)" dataDxfId="17" totalsRowDxfId="6"/>
    <tableColumn id="4" xr3:uid="{F6B4EEA2-9444-4E97-95B3-A76500A33CC1}" name=" Baaseelarve 2025" totalsRowFunction="sum" dataDxfId="15" totalsRowDxfId="5"/>
    <tableColumn id="5" xr3:uid="{766F41E4-16E0-4E12-8019-3107C2F37832}" name=" Muudatus1" totalsRowFunction="sum" dataDxfId="14" totalsRowDxfId="4"/>
    <tableColumn id="6" xr3:uid="{B557B95D-25B1-41CB-8CB0-2BCD1A99E12F}" name=" Ülekantavad vahendid" totalsRowFunction="sum" dataDxfId="13" totalsRowDxfId="3"/>
    <tableColumn id="7" xr3:uid="{E230432A-B413-449E-B7EA-5872710CBC64}" name=" Muudatus3" totalsRowFunction="sum" dataDxfId="12" totalsRowDxfId="2"/>
    <tableColumn id="8" xr3:uid="{2159CE18-4DDF-41B3-99AB-1FC04059A1A4}" name="Ülekantavate vahendite korrigeerimine" totalsRowFunction="sum" dataDxfId="11" totalsRowDxfId="1"/>
    <tableColumn id="9" xr3:uid="{F4494CD6-3105-47E6-963C-491C35B60245}" name=" Lõplik eelarve" totalsRowFunction="sum" dataDxfId="10" totalsRowDxfId="0">
      <calculatedColumnFormula>SUM(Tabel1[[#This Row],[ Baaseelarve 2025]:[Ülekantavate vahendite korrigeerimine]])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I42"/>
  <sheetViews>
    <sheetView tabSelected="1" workbookViewId="0">
      <pane ySplit="2" topLeftCell="A3" activePane="bottomLeft" state="frozen"/>
      <selection pane="bottomLeft" activeCell="I14" sqref="I14"/>
    </sheetView>
  </sheetViews>
  <sheetFormatPr defaultColWidth="9" defaultRowHeight="15" x14ac:dyDescent="0.25"/>
  <cols>
    <col min="1" max="1" width="31.42578125" style="1" customWidth="1"/>
    <col min="2" max="2" width="21.7109375" style="1" customWidth="1"/>
    <col min="3" max="3" width="30.140625" style="1" customWidth="1"/>
    <col min="4" max="9" width="12.85546875" style="1" customWidth="1"/>
    <col min="10" max="16384" width="9" style="1"/>
  </cols>
  <sheetData>
    <row r="1" spans="1:9" x14ac:dyDescent="0.25">
      <c r="A1" s="1" t="s">
        <v>59</v>
      </c>
      <c r="C1" s="1" t="s">
        <v>0</v>
      </c>
    </row>
    <row r="2" spans="1:9" ht="38.25" x14ac:dyDescent="0.25">
      <c r="A2" s="3" t="s">
        <v>43</v>
      </c>
      <c r="B2" s="3" t="s">
        <v>2</v>
      </c>
      <c r="C2" s="3" t="s">
        <v>1</v>
      </c>
      <c r="D2" s="3" t="s">
        <v>50</v>
      </c>
      <c r="E2" s="3" t="s">
        <v>51</v>
      </c>
      <c r="F2" s="3" t="s">
        <v>52</v>
      </c>
      <c r="G2" s="3" t="s">
        <v>60</v>
      </c>
      <c r="H2" s="4" t="s">
        <v>63</v>
      </c>
      <c r="I2" s="3" t="s">
        <v>53</v>
      </c>
    </row>
    <row r="3" spans="1:9" x14ac:dyDescent="0.25">
      <c r="A3" s="1" t="s">
        <v>3</v>
      </c>
      <c r="B3" s="1" t="s">
        <v>4</v>
      </c>
      <c r="D3" s="2">
        <v>223157</v>
      </c>
      <c r="E3" s="2">
        <v>0</v>
      </c>
      <c r="F3" s="2">
        <v>0</v>
      </c>
      <c r="G3" s="2">
        <v>0</v>
      </c>
      <c r="H3" s="2">
        <v>0</v>
      </c>
      <c r="I3" s="2">
        <f>SUM(Tabel1[[#This Row],[ Baaseelarve 2025]:[Ülekantavate vahendite korrigeerimine]])</f>
        <v>223157</v>
      </c>
    </row>
    <row r="4" spans="1:9" x14ac:dyDescent="0.25">
      <c r="A4" s="1" t="s">
        <v>5</v>
      </c>
      <c r="B4" s="1" t="s">
        <v>6</v>
      </c>
      <c r="D4" s="2">
        <v>834629.79673509928</v>
      </c>
      <c r="E4" s="2">
        <v>0</v>
      </c>
      <c r="F4" s="2">
        <v>0</v>
      </c>
      <c r="G4" s="2">
        <v>0</v>
      </c>
      <c r="H4" s="2">
        <v>0</v>
      </c>
      <c r="I4" s="2">
        <f>SUM(Tabel1[[#This Row],[ Baaseelarve 2025]:[Ülekantavate vahendite korrigeerimine]])</f>
        <v>834629.79673509928</v>
      </c>
    </row>
    <row r="5" spans="1:9" x14ac:dyDescent="0.25">
      <c r="A5" s="1" t="s">
        <v>7</v>
      </c>
      <c r="B5" s="1" t="s">
        <v>19</v>
      </c>
      <c r="C5" s="1" t="s">
        <v>27</v>
      </c>
      <c r="D5" s="2">
        <v>1000</v>
      </c>
      <c r="E5" s="2">
        <v>0</v>
      </c>
      <c r="F5" s="2">
        <v>0</v>
      </c>
      <c r="G5" s="2">
        <v>0</v>
      </c>
      <c r="H5" s="2">
        <v>0</v>
      </c>
      <c r="I5" s="2">
        <f>SUM(Tabel1[[#This Row],[ Baaseelarve 2025]:[Ülekantavate vahendite korrigeerimine]])</f>
        <v>1000</v>
      </c>
    </row>
    <row r="6" spans="1:9" x14ac:dyDescent="0.25">
      <c r="A6" s="1" t="s">
        <v>7</v>
      </c>
      <c r="B6" s="1" t="s">
        <v>9</v>
      </c>
      <c r="C6" s="1" t="s">
        <v>8</v>
      </c>
      <c r="D6" s="2">
        <v>89607</v>
      </c>
      <c r="E6" s="2">
        <v>0</v>
      </c>
      <c r="F6" s="2">
        <v>128</v>
      </c>
      <c r="G6" s="2">
        <v>-73000</v>
      </c>
      <c r="H6" s="2">
        <v>0</v>
      </c>
      <c r="I6" s="2">
        <f>SUM(Tabel1[[#This Row],[ Baaseelarve 2025]:[Ülekantavate vahendite korrigeerimine]])</f>
        <v>16735</v>
      </c>
    </row>
    <row r="7" spans="1:9" x14ac:dyDescent="0.25">
      <c r="A7" s="1" t="s">
        <v>7</v>
      </c>
      <c r="B7" s="1" t="s">
        <v>9</v>
      </c>
      <c r="C7" s="1" t="s">
        <v>10</v>
      </c>
      <c r="D7" s="2">
        <v>61800</v>
      </c>
      <c r="E7" s="2">
        <v>0</v>
      </c>
      <c r="F7" s="2">
        <v>1000</v>
      </c>
      <c r="G7" s="2">
        <v>73000</v>
      </c>
      <c r="H7" s="2">
        <v>0</v>
      </c>
      <c r="I7" s="2">
        <f>SUM(Tabel1[[#This Row],[ Baaseelarve 2025]:[Ülekantavate vahendite korrigeerimine]])</f>
        <v>135800</v>
      </c>
    </row>
    <row r="8" spans="1:9" x14ac:dyDescent="0.25">
      <c r="A8" s="1" t="s">
        <v>7</v>
      </c>
      <c r="B8" s="1" t="s">
        <v>9</v>
      </c>
      <c r="C8" s="1" t="s">
        <v>31</v>
      </c>
      <c r="D8" s="2">
        <v>5000</v>
      </c>
      <c r="E8" s="2">
        <v>0</v>
      </c>
      <c r="F8" s="2">
        <v>0</v>
      </c>
      <c r="G8" s="2">
        <v>0</v>
      </c>
      <c r="H8" s="2">
        <v>0</v>
      </c>
      <c r="I8" s="2">
        <f>SUM(Tabel1[[#This Row],[ Baaseelarve 2025]:[Ülekantavate vahendite korrigeerimine]])</f>
        <v>5000</v>
      </c>
    </row>
    <row r="9" spans="1:9" x14ac:dyDescent="0.25">
      <c r="A9" s="1" t="s">
        <v>7</v>
      </c>
      <c r="B9" s="1" t="s">
        <v>48</v>
      </c>
      <c r="C9" s="1" t="s">
        <v>18</v>
      </c>
      <c r="D9" s="2">
        <v>232756</v>
      </c>
      <c r="E9" s="2">
        <v>0</v>
      </c>
      <c r="F9" s="2">
        <v>0</v>
      </c>
      <c r="G9" s="2">
        <v>31338</v>
      </c>
      <c r="H9" s="2">
        <v>0</v>
      </c>
      <c r="I9" s="2">
        <f>SUM(Tabel1[[#This Row],[ Baaseelarve 2025]:[Ülekantavate vahendite korrigeerimine]])</f>
        <v>264094</v>
      </c>
    </row>
    <row r="10" spans="1:9" x14ac:dyDescent="0.25">
      <c r="A10" s="1" t="s">
        <v>7</v>
      </c>
      <c r="B10" s="1" t="s">
        <v>15</v>
      </c>
      <c r="C10" s="1" t="s">
        <v>49</v>
      </c>
      <c r="D10" s="2">
        <v>37667</v>
      </c>
      <c r="E10" s="2">
        <v>0</v>
      </c>
      <c r="F10" s="2">
        <v>0</v>
      </c>
      <c r="G10" s="2">
        <v>275</v>
      </c>
      <c r="H10" s="2">
        <v>0</v>
      </c>
      <c r="I10" s="2">
        <f>SUM(Tabel1[[#This Row],[ Baaseelarve 2025]:[Ülekantavate vahendite korrigeerimine]])</f>
        <v>37942</v>
      </c>
    </row>
    <row r="11" spans="1:9" x14ac:dyDescent="0.25">
      <c r="A11" s="1" t="s">
        <v>7</v>
      </c>
      <c r="B11" s="1" t="s">
        <v>15</v>
      </c>
      <c r="C11" s="1" t="s">
        <v>44</v>
      </c>
      <c r="D11" s="2">
        <v>3336</v>
      </c>
      <c r="E11" s="2">
        <v>0</v>
      </c>
      <c r="F11" s="2">
        <v>0</v>
      </c>
      <c r="G11" s="2">
        <v>0</v>
      </c>
      <c r="H11" s="2">
        <v>0</v>
      </c>
      <c r="I11" s="2">
        <f>SUM(Tabel1[[#This Row],[ Baaseelarve 2025]:[Ülekantavate vahendite korrigeerimine]])</f>
        <v>3336</v>
      </c>
    </row>
    <row r="12" spans="1:9" x14ac:dyDescent="0.25">
      <c r="A12" s="1" t="s">
        <v>7</v>
      </c>
      <c r="B12" s="1" t="s">
        <v>15</v>
      </c>
      <c r="C12" s="1" t="s">
        <v>45</v>
      </c>
      <c r="D12" s="2">
        <v>9900</v>
      </c>
      <c r="E12" s="2">
        <v>0</v>
      </c>
      <c r="F12" s="2">
        <v>0</v>
      </c>
      <c r="G12" s="2">
        <v>0</v>
      </c>
      <c r="H12" s="2">
        <v>0</v>
      </c>
      <c r="I12" s="2">
        <f>SUM(Tabel1[[#This Row],[ Baaseelarve 2025]:[Ülekantavate vahendite korrigeerimine]])</f>
        <v>9900</v>
      </c>
    </row>
    <row r="13" spans="1:9" x14ac:dyDescent="0.25">
      <c r="A13" s="1" t="s">
        <v>7</v>
      </c>
      <c r="B13" s="1" t="s">
        <v>17</v>
      </c>
      <c r="C13" s="1" t="s">
        <v>16</v>
      </c>
      <c r="D13" s="2">
        <v>500</v>
      </c>
      <c r="E13" s="2">
        <v>0</v>
      </c>
      <c r="F13" s="2">
        <v>0</v>
      </c>
      <c r="G13" s="2">
        <v>0</v>
      </c>
      <c r="H13" s="2">
        <v>0</v>
      </c>
      <c r="I13" s="2">
        <f>SUM(Tabel1[[#This Row],[ Baaseelarve 2025]:[Ülekantavate vahendite korrigeerimine]])</f>
        <v>500</v>
      </c>
    </row>
    <row r="14" spans="1:9" x14ac:dyDescent="0.25">
      <c r="A14" s="1" t="s">
        <v>7</v>
      </c>
      <c r="B14" s="1" t="s">
        <v>29</v>
      </c>
      <c r="C14" s="1" t="s">
        <v>28</v>
      </c>
      <c r="D14" s="2">
        <v>21000</v>
      </c>
      <c r="E14" s="2">
        <v>0</v>
      </c>
      <c r="F14" s="2">
        <v>0</v>
      </c>
      <c r="G14" s="2">
        <v>-21000</v>
      </c>
      <c r="H14" s="2">
        <v>0</v>
      </c>
      <c r="I14" s="2">
        <f>SUM(Tabel1[[#This Row],[ Baaseelarve 2025]:[Ülekantavate vahendite korrigeerimine]])</f>
        <v>0</v>
      </c>
    </row>
    <row r="15" spans="1:9" x14ac:dyDescent="0.25">
      <c r="A15" s="1" t="s">
        <v>7</v>
      </c>
      <c r="B15" s="1" t="s">
        <v>11</v>
      </c>
      <c r="C15" s="1" t="s">
        <v>10</v>
      </c>
      <c r="D15" s="2">
        <v>59900</v>
      </c>
      <c r="E15" s="2">
        <v>0</v>
      </c>
      <c r="F15" s="2">
        <v>590</v>
      </c>
      <c r="G15" s="2">
        <v>-4300</v>
      </c>
      <c r="H15" s="2">
        <v>0</v>
      </c>
      <c r="I15" s="2">
        <f>SUM(Tabel1[[#This Row],[ Baaseelarve 2025]:[Ülekantavate vahendite korrigeerimine]])</f>
        <v>56190</v>
      </c>
    </row>
    <row r="16" spans="1:9" x14ac:dyDescent="0.25">
      <c r="A16" s="1" t="s">
        <v>7</v>
      </c>
      <c r="B16" s="1" t="s">
        <v>11</v>
      </c>
      <c r="C16" s="1" t="s">
        <v>28</v>
      </c>
      <c r="D16" s="2">
        <v>18000</v>
      </c>
      <c r="E16" s="2">
        <v>0</v>
      </c>
      <c r="F16" s="2">
        <v>0</v>
      </c>
      <c r="G16" s="2">
        <v>5300</v>
      </c>
      <c r="H16" s="2">
        <v>0</v>
      </c>
      <c r="I16" s="2">
        <f>SUM(Tabel1[[#This Row],[ Baaseelarve 2025]:[Ülekantavate vahendite korrigeerimine]])</f>
        <v>23300</v>
      </c>
    </row>
    <row r="17" spans="1:9" x14ac:dyDescent="0.25">
      <c r="A17" s="1" t="s">
        <v>7</v>
      </c>
      <c r="B17" s="1" t="s">
        <v>11</v>
      </c>
      <c r="C17" s="1" t="s">
        <v>32</v>
      </c>
      <c r="D17" s="2">
        <v>223025</v>
      </c>
      <c r="E17" s="2">
        <v>0</v>
      </c>
      <c r="F17" s="2">
        <v>0</v>
      </c>
      <c r="G17" s="2">
        <v>0</v>
      </c>
      <c r="H17" s="2">
        <v>0</v>
      </c>
      <c r="I17" s="2">
        <f>SUM(Tabel1[[#This Row],[ Baaseelarve 2025]:[Ülekantavate vahendite korrigeerimine]])</f>
        <v>223025</v>
      </c>
    </row>
    <row r="18" spans="1:9" x14ac:dyDescent="0.25">
      <c r="A18" s="1" t="s">
        <v>7</v>
      </c>
      <c r="B18" s="1" t="s">
        <v>11</v>
      </c>
      <c r="C18" s="1" t="s">
        <v>54</v>
      </c>
      <c r="D18" s="2">
        <v>95000</v>
      </c>
      <c r="E18" s="2">
        <v>0</v>
      </c>
      <c r="F18" s="2">
        <v>0</v>
      </c>
      <c r="G18" s="2">
        <v>-15000</v>
      </c>
      <c r="H18" s="2">
        <v>0</v>
      </c>
      <c r="I18" s="2">
        <f>SUM(Tabel1[[#This Row],[ Baaseelarve 2025]:[Ülekantavate vahendite korrigeerimine]])</f>
        <v>80000</v>
      </c>
    </row>
    <row r="19" spans="1:9" x14ac:dyDescent="0.25">
      <c r="A19" s="1" t="s">
        <v>7</v>
      </c>
      <c r="B19" s="1" t="s">
        <v>30</v>
      </c>
      <c r="C19" s="1" t="s">
        <v>28</v>
      </c>
      <c r="D19" s="2">
        <v>300</v>
      </c>
      <c r="E19" s="2">
        <v>0</v>
      </c>
      <c r="F19" s="2">
        <v>0</v>
      </c>
      <c r="G19" s="2">
        <v>0</v>
      </c>
      <c r="H19" s="2">
        <v>0</v>
      </c>
      <c r="I19" s="2">
        <f>SUM(Tabel1[[#This Row],[ Baaseelarve 2025]:[Ülekantavate vahendite korrigeerimine]])</f>
        <v>300</v>
      </c>
    </row>
    <row r="20" spans="1:9" x14ac:dyDescent="0.25">
      <c r="A20" s="1" t="s">
        <v>7</v>
      </c>
      <c r="B20" s="1" t="s">
        <v>55</v>
      </c>
      <c r="C20" s="1" t="s">
        <v>10</v>
      </c>
      <c r="D20" s="2">
        <v>0</v>
      </c>
      <c r="E20" s="2">
        <v>1050</v>
      </c>
      <c r="F20" s="2">
        <v>0</v>
      </c>
      <c r="G20" s="2">
        <v>0</v>
      </c>
      <c r="H20" s="2">
        <v>0</v>
      </c>
      <c r="I20" s="2">
        <f>SUM(Tabel1[[#This Row],[ Baaseelarve 2025]:[Ülekantavate vahendite korrigeerimine]])</f>
        <v>1050</v>
      </c>
    </row>
    <row r="21" spans="1:9" x14ac:dyDescent="0.25">
      <c r="A21" s="1" t="s">
        <v>7</v>
      </c>
      <c r="B21" s="1" t="s">
        <v>20</v>
      </c>
      <c r="C21" s="1" t="s">
        <v>27</v>
      </c>
      <c r="D21" s="2">
        <v>24542</v>
      </c>
      <c r="E21" s="2">
        <v>11000</v>
      </c>
      <c r="F21" s="2">
        <v>0</v>
      </c>
      <c r="G21" s="2">
        <v>0</v>
      </c>
      <c r="H21" s="2">
        <v>0</v>
      </c>
      <c r="I21" s="2">
        <f>SUM(Tabel1[[#This Row],[ Baaseelarve 2025]:[Ülekantavate vahendite korrigeerimine]])</f>
        <v>35542</v>
      </c>
    </row>
    <row r="22" spans="1:9" x14ac:dyDescent="0.25">
      <c r="A22" s="1" t="s">
        <v>7</v>
      </c>
      <c r="B22" s="1" t="s">
        <v>21</v>
      </c>
      <c r="C22" s="1" t="s">
        <v>18</v>
      </c>
      <c r="D22" s="2">
        <v>9600</v>
      </c>
      <c r="E22" s="2">
        <v>0</v>
      </c>
      <c r="F22" s="2">
        <v>0</v>
      </c>
      <c r="G22" s="2">
        <v>0</v>
      </c>
      <c r="H22" s="2">
        <v>0</v>
      </c>
      <c r="I22" s="2">
        <f>SUM(Tabel1[[#This Row],[ Baaseelarve 2025]:[Ülekantavate vahendite korrigeerimine]])</f>
        <v>9600</v>
      </c>
    </row>
    <row r="23" spans="1:9" x14ac:dyDescent="0.25">
      <c r="A23" s="1" t="s">
        <v>7</v>
      </c>
      <c r="B23" s="1" t="s">
        <v>61</v>
      </c>
      <c r="C23" s="1" t="s">
        <v>18</v>
      </c>
      <c r="D23" s="2">
        <v>457144</v>
      </c>
      <c r="E23" s="2">
        <v>0</v>
      </c>
      <c r="F23" s="2">
        <v>0</v>
      </c>
      <c r="G23" s="2">
        <v>35000</v>
      </c>
      <c r="H23" s="2">
        <v>0</v>
      </c>
      <c r="I23" s="2">
        <f>SUM(Tabel1[[#This Row],[ Baaseelarve 2025]:[Ülekantavate vahendite korrigeerimine]])</f>
        <v>492144</v>
      </c>
    </row>
    <row r="24" spans="1:9" x14ac:dyDescent="0.25">
      <c r="A24" s="1" t="s">
        <v>7</v>
      </c>
      <c r="B24" s="1" t="s">
        <v>22</v>
      </c>
      <c r="C24" s="1" t="s">
        <v>18</v>
      </c>
      <c r="D24" s="2">
        <v>97316</v>
      </c>
      <c r="E24" s="2">
        <v>0</v>
      </c>
      <c r="F24" s="2">
        <v>0</v>
      </c>
      <c r="G24" s="2">
        <v>0</v>
      </c>
      <c r="H24" s="2">
        <v>0</v>
      </c>
      <c r="I24" s="2">
        <f>SUM(Tabel1[[#This Row],[ Baaseelarve 2025]:[Ülekantavate vahendite korrigeerimine]])</f>
        <v>97316</v>
      </c>
    </row>
    <row r="25" spans="1:9" x14ac:dyDescent="0.25">
      <c r="A25" s="1" t="s">
        <v>7</v>
      </c>
      <c r="B25" s="1" t="s">
        <v>23</v>
      </c>
      <c r="C25" s="1" t="s">
        <v>27</v>
      </c>
      <c r="D25" s="2">
        <v>10000</v>
      </c>
      <c r="E25" s="2">
        <v>0</v>
      </c>
      <c r="F25" s="2">
        <v>0</v>
      </c>
      <c r="G25" s="2">
        <v>0</v>
      </c>
      <c r="H25" s="2">
        <v>0</v>
      </c>
      <c r="I25" s="2">
        <f>SUM(Tabel1[[#This Row],[ Baaseelarve 2025]:[Ülekantavate vahendite korrigeerimine]])</f>
        <v>10000</v>
      </c>
    </row>
    <row r="26" spans="1:9" x14ac:dyDescent="0.25">
      <c r="A26" s="1" t="s">
        <v>7</v>
      </c>
      <c r="B26" s="1" t="s">
        <v>24</v>
      </c>
      <c r="C26" s="1" t="s">
        <v>27</v>
      </c>
      <c r="D26" s="2">
        <v>40000</v>
      </c>
      <c r="E26" s="2">
        <v>0</v>
      </c>
      <c r="F26" s="2">
        <v>0</v>
      </c>
      <c r="G26" s="2">
        <v>0</v>
      </c>
      <c r="H26" s="2">
        <v>0</v>
      </c>
      <c r="I26" s="2">
        <f>SUM(Tabel1[[#This Row],[ Baaseelarve 2025]:[Ülekantavate vahendite korrigeerimine]])</f>
        <v>40000</v>
      </c>
    </row>
    <row r="27" spans="1:9" x14ac:dyDescent="0.25">
      <c r="A27" s="1" t="s">
        <v>7</v>
      </c>
      <c r="B27" s="1" t="s">
        <v>62</v>
      </c>
      <c r="C27" s="1" t="s">
        <v>14</v>
      </c>
      <c r="D27" s="2">
        <v>3000</v>
      </c>
      <c r="E27" s="2">
        <v>0</v>
      </c>
      <c r="F27" s="2">
        <v>0</v>
      </c>
      <c r="G27" s="2">
        <v>0</v>
      </c>
      <c r="H27" s="2">
        <v>0</v>
      </c>
      <c r="I27" s="2">
        <f>SUM(Tabel1[[#This Row],[ Baaseelarve 2025]:[Ülekantavate vahendite korrigeerimine]])</f>
        <v>3000</v>
      </c>
    </row>
    <row r="28" spans="1:9" x14ac:dyDescent="0.25">
      <c r="A28" s="1" t="s">
        <v>7</v>
      </c>
      <c r="B28" s="1" t="s">
        <v>62</v>
      </c>
      <c r="C28" s="1" t="s">
        <v>18</v>
      </c>
      <c r="D28" s="2">
        <v>172152</v>
      </c>
      <c r="E28" s="2">
        <v>0</v>
      </c>
      <c r="F28" s="2">
        <v>0</v>
      </c>
      <c r="G28" s="2">
        <v>0</v>
      </c>
      <c r="H28" s="2">
        <v>0</v>
      </c>
      <c r="I28" s="2">
        <f>SUM(Tabel1[[#This Row],[ Baaseelarve 2025]:[Ülekantavate vahendite korrigeerimine]])</f>
        <v>172152</v>
      </c>
    </row>
    <row r="29" spans="1:9" x14ac:dyDescent="0.25">
      <c r="A29" s="1" t="s">
        <v>7</v>
      </c>
      <c r="B29" s="1" t="s">
        <v>62</v>
      </c>
      <c r="C29" s="1" t="s">
        <v>46</v>
      </c>
      <c r="D29" s="2">
        <v>7000</v>
      </c>
      <c r="E29" s="2">
        <v>0</v>
      </c>
      <c r="F29" s="2">
        <v>0</v>
      </c>
      <c r="G29" s="2">
        <v>0</v>
      </c>
      <c r="H29" s="2">
        <v>0</v>
      </c>
      <c r="I29" s="2">
        <f>SUM(Tabel1[[#This Row],[ Baaseelarve 2025]:[Ülekantavate vahendite korrigeerimine]])</f>
        <v>7000</v>
      </c>
    </row>
    <row r="30" spans="1:9" x14ac:dyDescent="0.25">
      <c r="A30" s="1" t="s">
        <v>7</v>
      </c>
      <c r="B30" s="1" t="s">
        <v>25</v>
      </c>
      <c r="C30" s="1" t="s">
        <v>18</v>
      </c>
      <c r="D30" s="2">
        <v>4938931</v>
      </c>
      <c r="E30" s="2">
        <v>0</v>
      </c>
      <c r="F30" s="2">
        <v>133635</v>
      </c>
      <c r="G30" s="2">
        <v>133662</v>
      </c>
      <c r="H30" s="2">
        <v>120000</v>
      </c>
      <c r="I30" s="2">
        <f>SUM(Tabel1[[#This Row],[ Baaseelarve 2025]:[Ülekantavate vahendite korrigeerimine]])</f>
        <v>5326228</v>
      </c>
    </row>
    <row r="31" spans="1:9" x14ac:dyDescent="0.25">
      <c r="A31" s="1" t="s">
        <v>7</v>
      </c>
      <c r="B31" s="1" t="s">
        <v>26</v>
      </c>
      <c r="C31" s="1" t="s">
        <v>14</v>
      </c>
      <c r="D31" s="2">
        <v>450</v>
      </c>
      <c r="E31" s="2">
        <v>0</v>
      </c>
      <c r="F31" s="2">
        <v>0</v>
      </c>
      <c r="G31" s="2">
        <v>0</v>
      </c>
      <c r="H31" s="2">
        <v>0</v>
      </c>
      <c r="I31" s="2">
        <f>SUM(Tabel1[[#This Row],[ Baaseelarve 2025]:[Ülekantavate vahendite korrigeerimine]])</f>
        <v>450</v>
      </c>
    </row>
    <row r="32" spans="1:9" x14ac:dyDescent="0.25">
      <c r="A32" s="1" t="s">
        <v>7</v>
      </c>
      <c r="B32" s="1" t="s">
        <v>26</v>
      </c>
      <c r="C32" s="1" t="s">
        <v>46</v>
      </c>
      <c r="D32" s="2">
        <v>4596</v>
      </c>
      <c r="E32" s="2">
        <v>0</v>
      </c>
      <c r="F32" s="2">
        <v>0</v>
      </c>
      <c r="G32" s="2">
        <v>0</v>
      </c>
      <c r="H32" s="2">
        <v>0</v>
      </c>
      <c r="I32" s="2">
        <f>SUM(Tabel1[[#This Row],[ Baaseelarve 2025]:[Ülekantavate vahendite korrigeerimine]])</f>
        <v>4596</v>
      </c>
    </row>
    <row r="33" spans="1:9" x14ac:dyDescent="0.25">
      <c r="A33" s="1" t="s">
        <v>7</v>
      </c>
      <c r="B33" s="1" t="s">
        <v>12</v>
      </c>
      <c r="C33" s="1" t="s">
        <v>10</v>
      </c>
      <c r="D33" s="2">
        <v>79300</v>
      </c>
      <c r="E33" s="2">
        <v>0</v>
      </c>
      <c r="F33" s="2">
        <v>0</v>
      </c>
      <c r="G33" s="2">
        <v>0</v>
      </c>
      <c r="H33" s="2">
        <v>0</v>
      </c>
      <c r="I33" s="2">
        <f>SUM(Tabel1[[#This Row],[ Baaseelarve 2025]:[Ülekantavate vahendite korrigeerimine]])</f>
        <v>79300</v>
      </c>
    </row>
    <row r="34" spans="1:9" x14ac:dyDescent="0.25">
      <c r="A34" s="1" t="s">
        <v>7</v>
      </c>
      <c r="B34" s="1" t="s">
        <v>13</v>
      </c>
      <c r="C34" s="1" t="s">
        <v>10</v>
      </c>
      <c r="D34" s="2">
        <v>100770</v>
      </c>
      <c r="E34" s="2">
        <v>-1050</v>
      </c>
      <c r="F34" s="2">
        <v>0</v>
      </c>
      <c r="G34" s="2">
        <v>0</v>
      </c>
      <c r="H34" s="2">
        <v>0</v>
      </c>
      <c r="I34" s="2">
        <f>SUM(Tabel1[[#This Row],[ Baaseelarve 2025]:[Ülekantavate vahendite korrigeerimine]])</f>
        <v>99720</v>
      </c>
    </row>
    <row r="35" spans="1:9" x14ac:dyDescent="0.25">
      <c r="A35" s="1" t="s">
        <v>7</v>
      </c>
      <c r="B35" s="1" t="s">
        <v>47</v>
      </c>
      <c r="C35" s="1" t="s">
        <v>18</v>
      </c>
      <c r="D35" s="2">
        <v>13700</v>
      </c>
      <c r="E35" s="2">
        <v>0</v>
      </c>
      <c r="F35" s="2">
        <v>0</v>
      </c>
      <c r="G35" s="2">
        <v>1700</v>
      </c>
      <c r="H35" s="2">
        <v>0</v>
      </c>
      <c r="I35" s="2">
        <f>SUM(Tabel1[[#This Row],[ Baaseelarve 2025]:[Ülekantavate vahendite korrigeerimine]])</f>
        <v>15400</v>
      </c>
    </row>
    <row r="36" spans="1:9" x14ac:dyDescent="0.25">
      <c r="A36" s="1" t="s">
        <v>56</v>
      </c>
      <c r="B36" s="1" t="s">
        <v>57</v>
      </c>
      <c r="C36" s="1" t="s">
        <v>10</v>
      </c>
      <c r="D36" s="2">
        <v>0</v>
      </c>
      <c r="E36" s="2">
        <v>20367</v>
      </c>
      <c r="F36" s="2">
        <v>3408</v>
      </c>
      <c r="G36" s="2">
        <v>-3408</v>
      </c>
      <c r="H36" s="2">
        <v>0</v>
      </c>
      <c r="I36" s="2">
        <f>SUM(Tabel1[[#This Row],[ Baaseelarve 2025]:[Ülekantavate vahendite korrigeerimine]])</f>
        <v>20367</v>
      </c>
    </row>
    <row r="37" spans="1:9" x14ac:dyDescent="0.25">
      <c r="A37" s="1" t="s">
        <v>58</v>
      </c>
      <c r="B37" s="1" t="s">
        <v>57</v>
      </c>
      <c r="C37" s="1" t="s">
        <v>10</v>
      </c>
      <c r="D37" s="2">
        <v>0</v>
      </c>
      <c r="E37" s="2">
        <v>0</v>
      </c>
      <c r="F37" s="2">
        <v>494172</v>
      </c>
      <c r="G37" s="2">
        <v>0</v>
      </c>
      <c r="H37" s="2">
        <v>0</v>
      </c>
      <c r="I37" s="2">
        <f>SUM(Tabel1[[#This Row],[ Baaseelarve 2025]:[Ülekantavate vahendite korrigeerimine]])</f>
        <v>494172</v>
      </c>
    </row>
    <row r="38" spans="1:9" x14ac:dyDescent="0.25">
      <c r="A38" s="1" t="s">
        <v>33</v>
      </c>
      <c r="B38" s="1" t="s">
        <v>34</v>
      </c>
      <c r="C38" s="1" t="s">
        <v>10</v>
      </c>
      <c r="D38" s="2">
        <v>3825322.5679554958</v>
      </c>
      <c r="E38" s="2">
        <v>0</v>
      </c>
      <c r="F38" s="2">
        <v>0</v>
      </c>
      <c r="G38" s="2">
        <v>0</v>
      </c>
      <c r="H38" s="2">
        <v>0</v>
      </c>
      <c r="I38" s="2">
        <f>SUM(Tabel1[[#This Row],[ Baaseelarve 2025]:[Ülekantavate vahendite korrigeerimine]])</f>
        <v>3825322.5679554958</v>
      </c>
    </row>
    <row r="39" spans="1:9" x14ac:dyDescent="0.25">
      <c r="A39" s="1" t="s">
        <v>35</v>
      </c>
      <c r="B39" s="1" t="s">
        <v>37</v>
      </c>
      <c r="C39" s="1" t="s">
        <v>36</v>
      </c>
      <c r="D39" s="2">
        <v>1500</v>
      </c>
      <c r="E39" s="2">
        <v>0</v>
      </c>
      <c r="F39" s="2">
        <v>836</v>
      </c>
      <c r="G39" s="2">
        <v>0</v>
      </c>
      <c r="H39" s="2">
        <v>0</v>
      </c>
      <c r="I39" s="2">
        <f>SUM(Tabel1[[#This Row],[ Baaseelarve 2025]:[Ülekantavate vahendite korrigeerimine]])</f>
        <v>2336</v>
      </c>
    </row>
    <row r="40" spans="1:9" x14ac:dyDescent="0.25">
      <c r="A40" s="1" t="s">
        <v>38</v>
      </c>
      <c r="B40" s="1" t="s">
        <v>39</v>
      </c>
      <c r="C40" s="1" t="s">
        <v>32</v>
      </c>
      <c r="D40" s="2">
        <v>61668</v>
      </c>
      <c r="E40" s="2">
        <v>0</v>
      </c>
      <c r="F40" s="2">
        <v>0</v>
      </c>
      <c r="G40" s="2">
        <v>0</v>
      </c>
      <c r="H40" s="2">
        <v>0</v>
      </c>
      <c r="I40" s="2">
        <f>SUM(Tabel1[[#This Row],[ Baaseelarve 2025]:[Ülekantavate vahendite korrigeerimine]])</f>
        <v>61668</v>
      </c>
    </row>
    <row r="41" spans="1:9" x14ac:dyDescent="0.25">
      <c r="A41" s="1" t="s">
        <v>40</v>
      </c>
      <c r="B41" s="1" t="s">
        <v>41</v>
      </c>
      <c r="D41" s="2">
        <v>39600</v>
      </c>
      <c r="E41" s="2">
        <v>0</v>
      </c>
      <c r="F41" s="2">
        <v>0</v>
      </c>
      <c r="G41" s="2">
        <v>0</v>
      </c>
      <c r="H41" s="2">
        <v>0</v>
      </c>
      <c r="I41" s="2">
        <f>SUM(Tabel1[[#This Row],[ Baaseelarve 2025]:[Ülekantavate vahendite korrigeerimine]])</f>
        <v>39600</v>
      </c>
    </row>
    <row r="42" spans="1:9" x14ac:dyDescent="0.25">
      <c r="A42" s="1" t="s">
        <v>42</v>
      </c>
      <c r="D42" s="2">
        <f>SUBTOTAL(109,Tabel1[[ Baaseelarve 2025]])</f>
        <v>11803169.364690594</v>
      </c>
      <c r="E42" s="2">
        <f>SUBTOTAL(109,Tabel1[[ Muudatus1]])</f>
        <v>31367</v>
      </c>
      <c r="F42" s="2">
        <f>SUBTOTAL(109,Tabel1[[ Ülekantavad vahendid]])</f>
        <v>633769</v>
      </c>
      <c r="G42" s="2">
        <f>SUBTOTAL(109,Tabel1[[ Muudatus3]])</f>
        <v>163567</v>
      </c>
      <c r="H42" s="2">
        <f>SUBTOTAL(109,Tabel1[Ülekantavate vahendite korrigeerimine])</f>
        <v>120000</v>
      </c>
      <c r="I42" s="2">
        <f>SUBTOTAL(109,Tabel1[[ Lõplik eelarve]])</f>
        <v>12751872.364690596</v>
      </c>
    </row>
  </sheetData>
  <pageMargins left="0.70866141732283472" right="0.31496062992125984" top="0.51181102362204722" bottom="0.51181102362204722" header="0.31496062992125984" footer="0.31496062992125984"/>
  <pageSetup paperSize="9" scale="84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7B8CA3E5-0458-4DAE-9435-82804A9EB892}"/>
</file>

<file path=customXml/itemProps2.xml><?xml version="1.0" encoding="utf-8"?>
<ds:datastoreItem xmlns:ds="http://schemas.openxmlformats.org/officeDocument/2006/customXml" ds:itemID="{31E7B5C7-2347-4868-BFCC-14D32360E9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525F0-3251-4A17-AA10-95B5496D6C5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2025-12-15T09:24:57Z</cp:lastPrinted>
  <dcterms:created xsi:type="dcterms:W3CDTF">2025-02-03T12:07:58Z</dcterms:created>
  <dcterms:modified xsi:type="dcterms:W3CDTF">2025-12-15T09:25:03Z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2025-06-03T05:25:06Z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4b2c2417-150e-48fc-824d-0e0b0413466a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237200</vt:r8>
  </property>
  <property fmtid="{D5CDD505-2E9C-101B-9397-08002B2CF9AE}" pid="12" name="MediaServiceImageTags">
    <vt:lpwstr/>
  </property>
</Properties>
</file>